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DUN_SEV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1" l="1"/>
  <c r="E99" i="1"/>
  <c r="E98" i="1"/>
  <c r="E97" i="1"/>
  <c r="E95" i="1"/>
  <c r="E94" i="1"/>
  <c r="E92" i="1"/>
  <c r="E91" i="1"/>
  <c r="E90" i="1"/>
  <c r="E89" i="1" l="1"/>
  <c r="E88" i="1"/>
  <c r="E86" i="1"/>
  <c r="E85" i="1"/>
  <c r="E84" i="1"/>
  <c r="E82" i="1"/>
  <c r="E81" i="1"/>
  <c r="E80" i="1"/>
  <c r="E79" i="1"/>
  <c r="E77" i="1"/>
  <c r="E76" i="1"/>
  <c r="E75" i="1"/>
  <c r="E74" i="1"/>
  <c r="E71" i="1"/>
  <c r="E70" i="1"/>
  <c r="E69" i="1"/>
  <c r="E68" i="1"/>
  <c r="E66" i="1"/>
  <c r="E65" i="1"/>
  <c r="E63" i="1"/>
  <c r="E62" i="1"/>
  <c r="E61" i="1"/>
  <c r="E60" i="1"/>
  <c r="E59" i="1"/>
  <c r="E56" i="1"/>
  <c r="E55" i="1"/>
  <c r="E54" i="1"/>
  <c r="E53" i="1"/>
  <c r="E52" i="1"/>
  <c r="E50" i="1"/>
  <c r="E49" i="1"/>
  <c r="E47" i="1"/>
  <c r="E46" i="1"/>
  <c r="E45" i="1"/>
  <c r="E43" i="1"/>
  <c r="E42" i="1"/>
  <c r="E41" i="1"/>
  <c r="E40" i="1"/>
  <c r="E39" i="1"/>
  <c r="E36" i="1"/>
  <c r="E35" i="1"/>
  <c r="E34" i="1"/>
  <c r="E33" i="1"/>
  <c r="E32" i="1"/>
  <c r="E30" i="1"/>
  <c r="E29" i="1"/>
  <c r="E27" i="1"/>
  <c r="E26" i="1"/>
  <c r="E25" i="1"/>
  <c r="E23" i="1"/>
  <c r="E22" i="1"/>
  <c r="E21" i="1"/>
  <c r="E20" i="1"/>
  <c r="E19" i="1"/>
  <c r="E17" i="1"/>
  <c r="E14" i="1"/>
  <c r="E11" i="1"/>
  <c r="E10" i="1"/>
  <c r="E8" i="1"/>
  <c r="E6" i="1" l="1"/>
  <c r="E5" i="1"/>
  <c r="E4" i="1"/>
  <c r="I18" i="1" l="1"/>
  <c r="I102" i="1"/>
  <c r="I87" i="1"/>
  <c r="I73" i="1"/>
  <c r="I58" i="1"/>
  <c r="I38" i="1"/>
  <c r="I103" i="1" l="1"/>
</calcChain>
</file>

<file path=xl/sharedStrings.xml><?xml version="1.0" encoding="utf-8"?>
<sst xmlns="http://schemas.openxmlformats.org/spreadsheetml/2006/main" count="341" uniqueCount="177">
  <si>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</si>
  <si>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</si>
  <si>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</si>
  <si>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</si>
  <si>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</si>
  <si>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</si>
  <si>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</si>
  <si>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Likvidace invazních a expanzivních rostlin - výřezem</t>
  </si>
  <si>
    <t>IX-X, 31.10.2017</t>
  </si>
  <si>
    <t>Sečení křovinořezem (ruční shrabání a odstranění hmoty)</t>
  </si>
  <si>
    <t>VIII, 31.8.2017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</si>
  <si>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</si>
  <si>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IX, 30.9.2018</t>
  </si>
  <si>
    <t>Likvidace invazních a expanzivních rostlin - Aplikace herbicidu</t>
  </si>
  <si>
    <t>postřik na list výmladků, výskyt rozptýleně na 30% výměry, za měsíc u přežívajících opakovat</t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</si>
  <si>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</si>
  <si>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</si>
  <si>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</si>
  <si>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IX, 30.9.2019</t>
  </si>
  <si>
    <t>VIII, 31.8.2019</t>
  </si>
  <si>
    <t>VII, 31.7.2019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</si>
  <si>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</si>
  <si>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</si>
  <si>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IX-X, 31.10.2021</t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</si>
  <si>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</si>
  <si>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</si>
  <si>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</si>
  <si>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</si>
  <si>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</si>
  <si>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</si>
  <si>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</si>
  <si>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</si>
  <si>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DUN-2017-001</t>
  </si>
  <si>
    <t>DUN-2017-002</t>
  </si>
  <si>
    <r>
      <t xml:space="preserve">ponechání 20% uvnitř plochy bez zásahu, </t>
    </r>
    <r>
      <rPr>
        <i/>
        <sz val="11"/>
        <color rgb="FF000000"/>
        <rFont val="Arial"/>
        <family val="2"/>
        <charset val="238"/>
      </rPr>
      <t>Alcea biennis</t>
    </r>
  </si>
  <si>
    <t>DUN-2017-003</t>
  </si>
  <si>
    <t>DUN-2017-004</t>
  </si>
  <si>
    <t>DUN-2017-005</t>
  </si>
  <si>
    <t>DUN-2017-006</t>
  </si>
  <si>
    <r>
      <t xml:space="preserve">důsledně po předchozích výřezech, ponechání 20% uvnitř plochy bez zásahu, </t>
    </r>
    <r>
      <rPr>
        <b/>
        <sz val="11"/>
        <color rgb="FF000000"/>
        <rFont val="Arial"/>
        <family val="2"/>
        <charset val="238"/>
      </rPr>
      <t>dvojí seč</t>
    </r>
  </si>
  <si>
    <t>DUN-2017-007</t>
  </si>
  <si>
    <t>50% plochy bez zásahu, přednostně séct nižší části svahu a degradované plochy</t>
  </si>
  <si>
    <t>DUN-2017-008</t>
  </si>
  <si>
    <t>DUN-2017-009</t>
  </si>
  <si>
    <r>
      <t xml:space="preserve">důsledně celá plocha, po předchozích výřezech, </t>
    </r>
    <r>
      <rPr>
        <b/>
        <sz val="11"/>
        <color rgb="FF000000"/>
        <rFont val="Arial"/>
        <family val="2"/>
        <charset val="238"/>
      </rPr>
      <t>dvojí seč</t>
    </r>
  </si>
  <si>
    <t>DUN-2017-010</t>
  </si>
  <si>
    <t>Likvidace invazních a expanzivních rostlin – výřezem</t>
  </si>
  <si>
    <t>DUN-2017-011</t>
  </si>
  <si>
    <r>
      <t>důsledně celá plocha, po předchozích výřezech,</t>
    </r>
    <r>
      <rPr>
        <b/>
        <sz val="11"/>
        <color rgb="FF000000"/>
        <rFont val="Arial"/>
        <family val="2"/>
        <charset val="238"/>
      </rPr>
      <t xml:space="preserve"> dvojí seč</t>
    </r>
  </si>
  <si>
    <t>DUN-2017-012</t>
  </si>
  <si>
    <t>DUN-2018-002</t>
  </si>
  <si>
    <t>ponechání 20 % uvnitř plochy bez zásahu</t>
  </si>
  <si>
    <t>DUN-2018-003</t>
  </si>
  <si>
    <t xml:space="preserve">postřik na list výmladků, výskyt cca na 20% výměry, za měsíc u přežívajících opakovat </t>
  </si>
  <si>
    <t>VII, VIII, 31.8.2018</t>
  </si>
  <si>
    <t>DUN-2018-004</t>
  </si>
  <si>
    <t>po předchozích výřezech, ruderál, 20% méně degradovaných ponechat bez zásahu</t>
  </si>
  <si>
    <t>VI, 30.6.2018</t>
  </si>
  <si>
    <t>DUN-2018-005</t>
  </si>
  <si>
    <t>DUN-2018-006</t>
  </si>
  <si>
    <r>
      <t xml:space="preserve">účelem je redukce expanze trav, séct před květem trav, 20% plochy bez zásahu, </t>
    </r>
    <r>
      <rPr>
        <b/>
        <sz val="11"/>
        <color rgb="FF000000"/>
        <rFont val="Arial"/>
        <family val="2"/>
        <charset val="238"/>
      </rPr>
      <t>dvojí seč</t>
    </r>
  </si>
  <si>
    <t>DUN-2018-007</t>
  </si>
  <si>
    <t xml:space="preserve">po předchozích výřezech, ruderál, bez zásahu 20% méně degradovaných míst </t>
  </si>
  <si>
    <t>DUN-2018-008</t>
  </si>
  <si>
    <t>DUN-2018-009</t>
  </si>
  <si>
    <r>
      <t xml:space="preserve">účelem je redukce expanze trav, séct před květem trav, 60%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</si>
  <si>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DUN-2018-010</t>
  </si>
  <si>
    <t>DUN-2018-011</t>
  </si>
  <si>
    <r>
      <t xml:space="preserve">účelem je redukce expanze trav, séct před květem trav, 40%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</si>
  <si>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DUN-2018-012</t>
  </si>
  <si>
    <t>DUN-2018-013</t>
  </si>
  <si>
    <t>po předchozích výřezech, ruderál, bez zásahu 20% méně degradovaných míst</t>
  </si>
  <si>
    <t>DUN-2018-014</t>
  </si>
  <si>
    <t>DUN-2018-015</t>
  </si>
  <si>
    <t>DUN-2018-016</t>
  </si>
  <si>
    <t>DUN-2019-002</t>
  </si>
  <si>
    <r>
      <t xml:space="preserve">ponechání 30 % méně degradovaných částí uvnitř plochy bez zásahu, </t>
    </r>
    <r>
      <rPr>
        <i/>
        <sz val="11"/>
        <color rgb="FF000000"/>
        <rFont val="Arial"/>
        <family val="2"/>
        <charset val="238"/>
      </rPr>
      <t>Alcea</t>
    </r>
  </si>
  <si>
    <t>DUN-2019-003</t>
  </si>
  <si>
    <t>DUN-2019-004</t>
  </si>
  <si>
    <t>po předchozích výřezech, ruderál, bez zásahu 20% nejméně degradovaných míst</t>
  </si>
  <si>
    <t>VI, 30.6.2019</t>
  </si>
  <si>
    <t>DUN-2019-005</t>
  </si>
  <si>
    <t>DUN-2019-006</t>
  </si>
  <si>
    <r>
      <t xml:space="preserve">účelem je redukce expanze trav, séct před květem trav, 20%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</si>
  <si>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DUN-2019-007</t>
  </si>
  <si>
    <t>DUN-2019-008</t>
  </si>
  <si>
    <t>DUN-2019-009</t>
  </si>
  <si>
    <t>DUN-2019-010</t>
  </si>
  <si>
    <t>postřik na list výmladků, výskyt rozptýleně na 5% výměry, u přežívajících zopakovat</t>
  </si>
  <si>
    <t>DUN-2019-011</t>
  </si>
  <si>
    <t>DUN-2019-012</t>
  </si>
  <si>
    <t>DUN-2019-013</t>
  </si>
  <si>
    <t>DUN-2019-014</t>
  </si>
  <si>
    <t>DUN-2019-015</t>
  </si>
  <si>
    <t>DUN-2019-016</t>
  </si>
  <si>
    <t>DUN-2020-002</t>
  </si>
  <si>
    <r>
      <t xml:space="preserve">ponechání 40 % uvnitř plochy bez zásahu, </t>
    </r>
    <r>
      <rPr>
        <i/>
        <sz val="11"/>
        <color rgb="FF000000"/>
        <rFont val="Arial"/>
        <family val="2"/>
        <charset val="238"/>
      </rPr>
      <t>Alcea</t>
    </r>
  </si>
  <si>
    <t>IX-  X, 31.10.2020</t>
  </si>
  <si>
    <t>DUN-2020-003</t>
  </si>
  <si>
    <t>VII, 31.7.2020</t>
  </si>
  <si>
    <t>DUN-2020-004</t>
  </si>
  <si>
    <t>V-1.pol.VI, 15.6.2020</t>
  </si>
  <si>
    <t>DUN-2020-005</t>
  </si>
  <si>
    <t>VIII, 31.8.2020</t>
  </si>
  <si>
    <t>DUN-2020-006</t>
  </si>
  <si>
    <t>DUN-2020-008</t>
  </si>
  <si>
    <t>DUN-2020-009</t>
  </si>
  <si>
    <t>DUN-2020-012</t>
  </si>
  <si>
    <t>DUN-2020-013</t>
  </si>
  <si>
    <t>VI-VII, 31.7.2020</t>
  </si>
  <si>
    <t>DUN-2020-014</t>
  </si>
  <si>
    <t>VIII-IX, 30.9.2020</t>
  </si>
  <si>
    <t>DUN-2020-016</t>
  </si>
  <si>
    <r>
      <t xml:space="preserve">účelem je redukce expanze trav, séct před květem trav, bez zásahu 20% plochy -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</si>
  <si>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DUN-2021-001</t>
  </si>
  <si>
    <r>
      <t xml:space="preserve">ponechání 30 % uvnitř plochy bez zásahu, </t>
    </r>
    <r>
      <rPr>
        <i/>
        <sz val="11"/>
        <color rgb="FF000000"/>
        <rFont val="Arial"/>
        <family val="2"/>
        <charset val="238"/>
      </rPr>
      <t>Alcea</t>
    </r>
  </si>
  <si>
    <t>V-VI, 30.6.2021</t>
  </si>
  <si>
    <t>DUN-2021-004</t>
  </si>
  <si>
    <t>DUN-2021-005</t>
  </si>
  <si>
    <t>VI, 30.6.2021</t>
  </si>
  <si>
    <t>DUN-2021-006</t>
  </si>
  <si>
    <r>
      <t xml:space="preserve">účelem je redukce expanze trav, séct před květem trav, bez zásahu 30% plochy -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</si>
  <si>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DUN-2021-007</t>
  </si>
  <si>
    <t>po předchozích výřezech, ruderál, bez zásahu 20% nejméně degradovaných míst, odstranění hmoty</t>
  </si>
  <si>
    <t>DUN-2021-008</t>
  </si>
  <si>
    <t>DUN-2021-010</t>
  </si>
  <si>
    <t>ponechání 20 % uvnitř plochy bez zásahu - okolí zemníku neséct</t>
  </si>
  <si>
    <t>DUN-2021-011</t>
  </si>
  <si>
    <r>
      <t xml:space="preserve">účelem je redukce expanze trav, séct před květem trav, bez zásahu 30% plochy,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</si>
  <si>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DUN-2021-013</t>
  </si>
  <si>
    <t>VI-VII, 31.7.2021</t>
  </si>
  <si>
    <t>DUN-2021-014</t>
  </si>
  <si>
    <t>ponechání 20 % uvnitř plochy bez zásahu, důraz na odstranění hmoty</t>
  </si>
  <si>
    <t>VIII-IX, 30.9.2021</t>
  </si>
  <si>
    <t>DUN-2021-016</t>
  </si>
  <si>
    <t>ponechání 20 % uvnitř plochy bez zásahu, obsékat katrán</t>
  </si>
  <si>
    <t>DUN-2022-002</t>
  </si>
  <si>
    <t>IX-X, 31.10.2022</t>
  </si>
  <si>
    <t>DUN-2022-003</t>
  </si>
  <si>
    <t>postřik na list výmladků, výskyt rozptýleně na 3% výměry, u přežívajících zopakovat</t>
  </si>
  <si>
    <t>VII, 31.7.2022</t>
  </si>
  <si>
    <t>DUN-2022-004</t>
  </si>
  <si>
    <t>po předchozích výřezech, ruderál, bez zásahu 30% nejméně degradovaných míst</t>
  </si>
  <si>
    <t>V-1.pol.VI, 15.6.2022</t>
  </si>
  <si>
    <t>DUN-2022-005</t>
  </si>
  <si>
    <t>VIII, 31.8.2022</t>
  </si>
  <si>
    <t>DUN-2022-006</t>
  </si>
  <si>
    <r>
      <t xml:space="preserve">účelem je redukce expanze trav, séct před květem trav, bez zásahu 40% plochy, </t>
    </r>
    <r>
      <rPr>
        <b/>
        <sz val="11"/>
        <color rgb="FF000000"/>
        <rFont val="Arial"/>
        <family val="2"/>
        <charset val="238"/>
      </rPr>
      <t>dvojí seč</t>
    </r>
  </si>
  <si>
    <t>DUN-2022-008</t>
  </si>
  <si>
    <t>DUN-2022-009</t>
  </si>
  <si>
    <r>
      <t xml:space="preserve">účelem je redukce expanze trav, séct před květem trav, bez zásahu 60% plochy, </t>
    </r>
    <r>
      <rPr>
        <b/>
        <sz val="11"/>
        <color rgb="FF000000"/>
        <rFont val="Arial"/>
        <family val="2"/>
        <charset val="238"/>
      </rPr>
      <t>dvojí seč</t>
    </r>
  </si>
  <si>
    <t>DUN-2022-012</t>
  </si>
  <si>
    <t>postřik na list výmladků, výskyt rozptýleně na 1% výměry, u přežívajících zopakovat</t>
  </si>
  <si>
    <t>DUN-2022-013</t>
  </si>
  <si>
    <t>VI-VII, 31.7.2022</t>
  </si>
  <si>
    <t>DUN-2022-014</t>
  </si>
  <si>
    <t>ponechání 20 % uvnitř plochy bez zásahu, odstranění hmoty</t>
  </si>
  <si>
    <t>VIII-IX, 30.9.2022</t>
  </si>
  <si>
    <t>DUN-2022-016</t>
  </si>
  <si>
    <r>
      <t>účelem je redukce expanze trav, séct před květem trav, bez zásahu 30% plochy,</t>
    </r>
    <r>
      <rPr>
        <b/>
        <sz val="11"/>
        <color rgb="FF000000"/>
        <rFont val="Arial"/>
        <family val="2"/>
        <charset val="238"/>
      </rPr>
      <t xml:space="preserve"> dvojí seč</t>
    </r>
  </si>
  <si>
    <t>kompletní zmlazovací vyřezávka nyní souvislého zapojeného porostu (vše nálet dřevin s prům.kmene na řezné ploše pařezu do 10 cm)</t>
  </si>
  <si>
    <t>vyřezávka na 30% výměry v ploše trávníků a při okrajích souvislých porostů (vše nálet dřevin s prům.kmene na řezné ploše pařezu do 10 cm)</t>
  </si>
  <si>
    <t>vyřezávka na 30% výměry v ploše trávníků (vše nálet dřevin s prům.kmene na řezné ploše pařezu do 10 cm)</t>
  </si>
  <si>
    <t>Cena za hektar redukované plochy (Kč vč. DPH)</t>
  </si>
  <si>
    <t>cena (Kč vč. DPH)</t>
  </si>
  <si>
    <t>Redukovaná plocha (ha)</t>
  </si>
  <si>
    <t>VI, 30.6.2017</t>
  </si>
  <si>
    <t>VIII, 31.8.2018</t>
  </si>
  <si>
    <t>V-VI, 30.6.2018</t>
  </si>
  <si>
    <t>V-VI,30.6.2018</t>
  </si>
  <si>
    <t xml:space="preserve"> VIII, 31.8.2018</t>
  </si>
  <si>
    <t>V-VI, 30.6.2019</t>
  </si>
  <si>
    <t xml:space="preserve"> VIII, 31.8.2019</t>
  </si>
  <si>
    <t>V-VI, 30.6.2020</t>
  </si>
  <si>
    <t>V-VI,30.6.2020</t>
  </si>
  <si>
    <t>VIII, 31.8.2021</t>
  </si>
  <si>
    <t>V-VI, 30.6.2022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</si>
</sst>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0" fontId="4" fillId="3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4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topLeftCell="A19" zoomScale="70" zoomScaleNormal="70" workbookViewId="0">
      <selection activeCell="E34" sqref="E34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7.85546875" customWidth="1"/>
    <col min="6" max="6" width="35.42578125" customWidth="1"/>
    <col min="7" max="8" width="20.42578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" t="s">
        <v>1</v>
      </c>
      <c r="C2" s="2" t="s">
        <v>2</v>
      </c>
      <c r="D2" s="39" t="s">
        <v>3</v>
      </c>
      <c r="E2" s="39" t="s">
        <v>165</v>
      </c>
      <c r="F2" s="2" t="s">
        <v>4</v>
      </c>
      <c r="G2" s="2" t="s">
        <v>5</v>
      </c>
      <c r="H2" s="37" t="s">
        <v>163</v>
      </c>
      <c r="I2" s="38" t="s">
        <v>164</v>
      </c>
    </row>
    <row r="3" spans="1:9" ht="63.75" customHeight="1" thickBot="1" x14ac:dyDescent="0.3">
      <c r="A3" s="56" t="s">
        <v>6</v>
      </c>
      <c r="B3" s="21" t="s">
        <v>32</v>
      </c>
      <c r="C3" s="22" t="s">
        <v>7</v>
      </c>
      <c r="D3" s="23">
        <v>0.37740000000000001</v>
      </c>
      <c r="E3" s="23">
        <v>0.37740000000000001</v>
      </c>
      <c r="F3" s="24" t="s">
        <v>160</v>
      </c>
      <c r="G3" s="22" t="s">
        <v>8</v>
      </c>
      <c r="H3" s="22"/>
      <c r="I3" s="25"/>
    </row>
    <row r="4" spans="1:9" ht="42" customHeight="1" thickBot="1" x14ac:dyDescent="0.3">
      <c r="A4" s="57"/>
      <c r="B4" s="26" t="s">
        <v>33</v>
      </c>
      <c r="C4" s="27" t="s">
        <v>9</v>
      </c>
      <c r="D4" s="28">
        <v>1.6424000000000001</v>
      </c>
      <c r="E4" s="28">
        <f>D4*0.8</f>
        <v>1.3139200000000002</v>
      </c>
      <c r="F4" s="3" t="s">
        <v>34</v>
      </c>
      <c r="G4" s="27" t="s">
        <v>10</v>
      </c>
      <c r="H4" s="27"/>
      <c r="I4" s="4"/>
    </row>
    <row r="5" spans="1:9" ht="74.25" customHeight="1" thickBot="1" x14ac:dyDescent="0.3">
      <c r="A5" s="57"/>
      <c r="B5" s="26" t="s">
        <v>35</v>
      </c>
      <c r="C5" s="27" t="s">
        <v>7</v>
      </c>
      <c r="D5" s="28">
        <v>1.9961</v>
      </c>
      <c r="E5" s="28">
        <f>D5*0.3</f>
        <v>0.59882999999999997</v>
      </c>
      <c r="F5" s="3" t="s">
        <v>161</v>
      </c>
      <c r="G5" s="27" t="s">
        <v>8</v>
      </c>
      <c r="H5" s="27"/>
      <c r="I5" s="4"/>
    </row>
    <row r="6" spans="1:9" ht="76.5" customHeight="1" thickBot="1" x14ac:dyDescent="0.3">
      <c r="A6" s="57"/>
      <c r="B6" s="26" t="s">
        <v>36</v>
      </c>
      <c r="C6" s="27" t="s">
        <v>7</v>
      </c>
      <c r="D6" s="28">
        <v>0.62029999999999996</v>
      </c>
      <c r="E6" s="28">
        <f>D6*0.3</f>
        <v>0.18608999999999998</v>
      </c>
      <c r="F6" s="3" t="s">
        <v>161</v>
      </c>
      <c r="G6" s="27" t="s">
        <v>8</v>
      </c>
      <c r="H6" s="27"/>
      <c r="I6" s="4"/>
    </row>
    <row r="7" spans="1:9" ht="64.5" customHeight="1" thickBot="1" x14ac:dyDescent="0.3">
      <c r="A7" s="57"/>
      <c r="B7" s="26" t="s">
        <v>37</v>
      </c>
      <c r="C7" s="27" t="s">
        <v>7</v>
      </c>
      <c r="D7" s="28">
        <v>0.1079</v>
      </c>
      <c r="E7" s="28">
        <v>0.1079</v>
      </c>
      <c r="F7" s="3" t="s">
        <v>160</v>
      </c>
      <c r="G7" s="27" t="s">
        <v>8</v>
      </c>
      <c r="H7" s="27"/>
      <c r="I7" s="4"/>
    </row>
    <row r="8" spans="1:9" ht="21.75" customHeight="1" thickBot="1" x14ac:dyDescent="0.3">
      <c r="A8" s="57"/>
      <c r="B8" s="49" t="s">
        <v>38</v>
      </c>
      <c r="C8" s="51" t="s">
        <v>9</v>
      </c>
      <c r="D8" s="53">
        <v>1.8205</v>
      </c>
      <c r="E8" s="53">
        <f>D8*0.8</f>
        <v>1.4564000000000001</v>
      </c>
      <c r="F8" s="55" t="s">
        <v>39</v>
      </c>
      <c r="G8" s="27" t="s">
        <v>166</v>
      </c>
      <c r="H8" s="27"/>
      <c r="I8" s="4"/>
    </row>
    <row r="9" spans="1:9" ht="21.75" customHeight="1" thickBot="1" x14ac:dyDescent="0.3">
      <c r="A9" s="57"/>
      <c r="B9" s="50"/>
      <c r="C9" s="52"/>
      <c r="D9" s="54"/>
      <c r="E9" s="54"/>
      <c r="F9" s="52"/>
      <c r="G9" s="27" t="s">
        <v>10</v>
      </c>
      <c r="H9" s="27"/>
      <c r="I9" s="4"/>
    </row>
    <row r="10" spans="1:9" ht="42" customHeight="1" thickBot="1" x14ac:dyDescent="0.3">
      <c r="A10" s="57"/>
      <c r="B10" s="26" t="s">
        <v>40</v>
      </c>
      <c r="C10" s="27" t="s">
        <v>9</v>
      </c>
      <c r="D10" s="28">
        <v>2.0247999999999999</v>
      </c>
      <c r="E10" s="28">
        <f>D10*0.5</f>
        <v>1.0124</v>
      </c>
      <c r="F10" s="3" t="s">
        <v>41</v>
      </c>
      <c r="G10" s="27" t="s">
        <v>10</v>
      </c>
      <c r="H10" s="27"/>
      <c r="I10" s="4"/>
    </row>
    <row r="11" spans="1:9" ht="74.25" customHeight="1" thickBot="1" x14ac:dyDescent="0.3">
      <c r="A11" s="57"/>
      <c r="B11" s="26" t="s">
        <v>42</v>
      </c>
      <c r="C11" s="27" t="s">
        <v>7</v>
      </c>
      <c r="D11" s="28">
        <v>2.5207000000000002</v>
      </c>
      <c r="E11" s="28">
        <f>D11*0.3</f>
        <v>0.75621000000000005</v>
      </c>
      <c r="F11" s="3" t="s">
        <v>161</v>
      </c>
      <c r="G11" s="27" t="s">
        <v>8</v>
      </c>
      <c r="H11" s="27"/>
      <c r="I11" s="4"/>
    </row>
    <row r="12" spans="1:9" ht="23.25" customHeight="1" thickBot="1" x14ac:dyDescent="0.3">
      <c r="A12" s="57"/>
      <c r="B12" s="49" t="s">
        <v>43</v>
      </c>
      <c r="C12" s="51" t="s">
        <v>9</v>
      </c>
      <c r="D12" s="53">
        <v>2.0440999999999998</v>
      </c>
      <c r="E12" s="53">
        <v>2.0440999999999998</v>
      </c>
      <c r="F12" s="55" t="s">
        <v>44</v>
      </c>
      <c r="G12" s="27" t="s">
        <v>166</v>
      </c>
      <c r="H12" s="27"/>
      <c r="I12" s="4"/>
    </row>
    <row r="13" spans="1:9" ht="23.25" customHeight="1" thickBot="1" x14ac:dyDescent="0.3">
      <c r="A13" s="57"/>
      <c r="B13" s="50"/>
      <c r="C13" s="52"/>
      <c r="D13" s="54"/>
      <c r="E13" s="54"/>
      <c r="F13" s="52"/>
      <c r="G13" s="27" t="s">
        <v>10</v>
      </c>
      <c r="H13" s="27"/>
      <c r="I13" s="4"/>
    </row>
    <row r="14" spans="1:9" ht="62.25" customHeight="1" thickBot="1" x14ac:dyDescent="0.3">
      <c r="A14" s="57"/>
      <c r="B14" s="26" t="s">
        <v>45</v>
      </c>
      <c r="C14" s="27" t="s">
        <v>46</v>
      </c>
      <c r="D14" s="28">
        <v>9.9291999999999998</v>
      </c>
      <c r="E14" s="28">
        <f>D14*0.3</f>
        <v>2.9787599999999999</v>
      </c>
      <c r="F14" s="3" t="s">
        <v>162</v>
      </c>
      <c r="G14" s="27" t="s">
        <v>8</v>
      </c>
      <c r="H14" s="27"/>
      <c r="I14" s="4"/>
    </row>
    <row r="15" spans="1:9" ht="21.75" customHeight="1" thickBot="1" x14ac:dyDescent="0.3">
      <c r="A15" s="57"/>
      <c r="B15" s="49" t="s">
        <v>47</v>
      </c>
      <c r="C15" s="51" t="s">
        <v>9</v>
      </c>
      <c r="D15" s="53">
        <v>0.8</v>
      </c>
      <c r="E15" s="53">
        <v>0.8</v>
      </c>
      <c r="F15" s="55" t="s">
        <v>48</v>
      </c>
      <c r="G15" s="27" t="s">
        <v>166</v>
      </c>
      <c r="H15" s="27"/>
      <c r="I15" s="4"/>
    </row>
    <row r="16" spans="1:9" ht="21.75" customHeight="1" thickBot="1" x14ac:dyDescent="0.3">
      <c r="A16" s="57"/>
      <c r="B16" s="50"/>
      <c r="C16" s="52"/>
      <c r="D16" s="54"/>
      <c r="E16" s="54"/>
      <c r="F16" s="52"/>
      <c r="G16" s="27" t="s">
        <v>10</v>
      </c>
      <c r="H16" s="27"/>
      <c r="I16" s="4"/>
    </row>
    <row r="17" spans="1:9" ht="45.75" customHeight="1" thickBot="1" x14ac:dyDescent="0.3">
      <c r="A17" s="57"/>
      <c r="B17" s="26" t="s">
        <v>49</v>
      </c>
      <c r="C17" s="27" t="s">
        <v>9</v>
      </c>
      <c r="D17" s="28">
        <v>10.649699999999999</v>
      </c>
      <c r="E17" s="28">
        <f>D17*0.5</f>
        <v>5.3248499999999996</v>
      </c>
      <c r="F17" s="3" t="s">
        <v>41</v>
      </c>
      <c r="G17" s="27" t="s">
        <v>10</v>
      </c>
      <c r="H17" s="27"/>
      <c r="I17" s="4"/>
    </row>
    <row r="18" spans="1:9" ht="21.75" customHeight="1" thickBot="1" x14ac:dyDescent="0.3">
      <c r="A18" s="52"/>
      <c r="B18" s="12"/>
      <c r="C18" s="13"/>
      <c r="D18" s="14"/>
      <c r="E18" s="14"/>
      <c r="F18" s="13"/>
      <c r="G18" s="13" t="s">
        <v>26</v>
      </c>
      <c r="H18" s="13"/>
      <c r="I18" s="15">
        <f>SUM(I3:I17)</f>
        <v>0</v>
      </c>
    </row>
    <row r="19" spans="1:9" ht="42" customHeight="1" thickBot="1" x14ac:dyDescent="0.3">
      <c r="A19" s="59" t="s">
        <v>11</v>
      </c>
      <c r="B19" s="29" t="s">
        <v>50</v>
      </c>
      <c r="C19" s="30" t="s">
        <v>9</v>
      </c>
      <c r="D19" s="31">
        <v>2.3256000000000001</v>
      </c>
      <c r="E19" s="31">
        <f>D19*0.8</f>
        <v>1.8604800000000001</v>
      </c>
      <c r="F19" s="32" t="s">
        <v>51</v>
      </c>
      <c r="G19" s="30" t="s">
        <v>12</v>
      </c>
      <c r="H19" s="30"/>
      <c r="I19" s="33"/>
    </row>
    <row r="20" spans="1:9" ht="42" customHeight="1" thickBot="1" x14ac:dyDescent="0.3">
      <c r="A20" s="60"/>
      <c r="B20" s="34" t="s">
        <v>52</v>
      </c>
      <c r="C20" s="35" t="s">
        <v>13</v>
      </c>
      <c r="D20" s="36">
        <v>2.3256000000000001</v>
      </c>
      <c r="E20" s="36">
        <f>D20*0.2</f>
        <v>0.46512000000000003</v>
      </c>
      <c r="F20" s="5" t="s">
        <v>53</v>
      </c>
      <c r="G20" s="35" t="s">
        <v>54</v>
      </c>
      <c r="H20" s="35"/>
      <c r="I20" s="7"/>
    </row>
    <row r="21" spans="1:9" ht="42" customHeight="1" thickBot="1" x14ac:dyDescent="0.3">
      <c r="A21" s="60"/>
      <c r="B21" s="34" t="s">
        <v>55</v>
      </c>
      <c r="C21" s="35" t="s">
        <v>9</v>
      </c>
      <c r="D21" s="36">
        <v>1.1760999999999999</v>
      </c>
      <c r="E21" s="36">
        <f>D21*0.8</f>
        <v>0.94087999999999994</v>
      </c>
      <c r="F21" s="5" t="s">
        <v>56</v>
      </c>
      <c r="G21" s="35" t="s">
        <v>57</v>
      </c>
      <c r="H21" s="35"/>
      <c r="I21" s="7"/>
    </row>
    <row r="22" spans="1:9" ht="42" customHeight="1" thickBot="1" x14ac:dyDescent="0.3">
      <c r="A22" s="60"/>
      <c r="B22" s="34" t="s">
        <v>58</v>
      </c>
      <c r="C22" s="35" t="s">
        <v>13</v>
      </c>
      <c r="D22" s="36">
        <v>1.1760999999999999</v>
      </c>
      <c r="E22" s="36">
        <f>D22*0.3</f>
        <v>0.35282999999999998</v>
      </c>
      <c r="F22" s="5" t="s">
        <v>14</v>
      </c>
      <c r="G22" s="35" t="s">
        <v>54</v>
      </c>
      <c r="H22" s="35"/>
      <c r="I22" s="7"/>
    </row>
    <row r="23" spans="1:9" ht="21.75" customHeight="1" thickBot="1" x14ac:dyDescent="0.3">
      <c r="A23" s="60"/>
      <c r="B23" s="42" t="s">
        <v>59</v>
      </c>
      <c r="C23" s="44" t="s">
        <v>9</v>
      </c>
      <c r="D23" s="46">
        <v>0.87619999999999998</v>
      </c>
      <c r="E23" s="46">
        <f>D23*0.8</f>
        <v>0.70096000000000003</v>
      </c>
      <c r="F23" s="48" t="s">
        <v>60</v>
      </c>
      <c r="G23" s="40" t="s">
        <v>168</v>
      </c>
      <c r="H23" s="40"/>
      <c r="I23" s="41"/>
    </row>
    <row r="24" spans="1:9" ht="21.75" customHeight="1" thickBot="1" x14ac:dyDescent="0.3">
      <c r="A24" s="60"/>
      <c r="B24" s="43"/>
      <c r="C24" s="45"/>
      <c r="D24" s="47"/>
      <c r="E24" s="47"/>
      <c r="F24" s="45"/>
      <c r="G24" s="40" t="s">
        <v>167</v>
      </c>
      <c r="H24" s="40"/>
      <c r="I24" s="41"/>
    </row>
    <row r="25" spans="1:9" ht="42" customHeight="1" thickBot="1" x14ac:dyDescent="0.3">
      <c r="A25" s="60"/>
      <c r="B25" s="34" t="s">
        <v>61</v>
      </c>
      <c r="C25" s="35" t="s">
        <v>9</v>
      </c>
      <c r="D25" s="36">
        <v>2.5297000000000001</v>
      </c>
      <c r="E25" s="36">
        <f>D25*0.8</f>
        <v>2.0237600000000002</v>
      </c>
      <c r="F25" s="5" t="s">
        <v>62</v>
      </c>
      <c r="G25" s="35" t="s">
        <v>57</v>
      </c>
      <c r="H25" s="35"/>
      <c r="I25" s="7"/>
    </row>
    <row r="26" spans="1:9" ht="42" customHeight="1" thickBot="1" x14ac:dyDescent="0.3">
      <c r="A26" s="60"/>
      <c r="B26" s="34" t="s">
        <v>63</v>
      </c>
      <c r="C26" s="35" t="s">
        <v>13</v>
      </c>
      <c r="D26" s="36">
        <v>2.5308999999999999</v>
      </c>
      <c r="E26" s="36">
        <f>D26*0.3</f>
        <v>0.75927</v>
      </c>
      <c r="F26" s="5" t="s">
        <v>14</v>
      </c>
      <c r="G26" s="35" t="s">
        <v>54</v>
      </c>
      <c r="H26" s="35"/>
      <c r="I26" s="7"/>
    </row>
    <row r="27" spans="1:9" ht="24" customHeight="1" thickBot="1" x14ac:dyDescent="0.3">
      <c r="A27" s="60"/>
      <c r="B27" s="42" t="s">
        <v>64</v>
      </c>
      <c r="C27" s="44" t="s">
        <v>9</v>
      </c>
      <c r="D27" s="46">
        <v>2.0362</v>
      </c>
      <c r="E27" s="46">
        <f>D27*0.4</f>
        <v>0.81448000000000009</v>
      </c>
      <c r="F27" s="48" t="s">
        <v>65</v>
      </c>
      <c r="G27" s="40" t="s">
        <v>169</v>
      </c>
      <c r="H27" s="40"/>
      <c r="I27" s="41"/>
    </row>
    <row r="28" spans="1:9" ht="24" customHeight="1" thickBot="1" x14ac:dyDescent="0.3">
      <c r="A28" s="60"/>
      <c r="B28" s="43"/>
      <c r="C28" s="45"/>
      <c r="D28" s="47"/>
      <c r="E28" s="47"/>
      <c r="F28" s="45"/>
      <c r="G28" s="40" t="s">
        <v>167</v>
      </c>
      <c r="H28" s="40"/>
      <c r="I28" s="41"/>
    </row>
    <row r="29" spans="1:9" ht="42" customHeight="1" thickBot="1" x14ac:dyDescent="0.3">
      <c r="A29" s="60"/>
      <c r="B29" s="34" t="s">
        <v>66</v>
      </c>
      <c r="C29" s="35" t="s">
        <v>13</v>
      </c>
      <c r="D29" s="36">
        <v>2.0362</v>
      </c>
      <c r="E29" s="36">
        <f>D29*0.1</f>
        <v>0.20362000000000002</v>
      </c>
      <c r="F29" s="5" t="s">
        <v>15</v>
      </c>
      <c r="G29" s="35" t="s">
        <v>16</v>
      </c>
      <c r="H29" s="35"/>
      <c r="I29" s="7"/>
    </row>
    <row r="30" spans="1:9" ht="26.25" customHeight="1" thickBot="1" x14ac:dyDescent="0.3">
      <c r="A30" s="60"/>
      <c r="B30" s="42" t="s">
        <v>67</v>
      </c>
      <c r="C30" s="44" t="s">
        <v>9</v>
      </c>
      <c r="D30" s="46">
        <v>2.5602</v>
      </c>
      <c r="E30" s="46">
        <f>D30*0.6</f>
        <v>1.5361199999999999</v>
      </c>
      <c r="F30" s="48" t="s">
        <v>68</v>
      </c>
      <c r="G30" s="40" t="s">
        <v>168</v>
      </c>
      <c r="H30" s="40"/>
      <c r="I30" s="41"/>
    </row>
    <row r="31" spans="1:9" ht="26.25" customHeight="1" thickBot="1" x14ac:dyDescent="0.3">
      <c r="A31" s="60"/>
      <c r="B31" s="43"/>
      <c r="C31" s="45"/>
      <c r="D31" s="47"/>
      <c r="E31" s="47"/>
      <c r="F31" s="45"/>
      <c r="G31" s="40" t="s">
        <v>167</v>
      </c>
      <c r="H31" s="40"/>
      <c r="I31" s="41"/>
    </row>
    <row r="32" spans="1:9" ht="42" customHeight="1" thickBot="1" x14ac:dyDescent="0.3">
      <c r="A32" s="60"/>
      <c r="B32" s="34" t="s">
        <v>69</v>
      </c>
      <c r="C32" s="35" t="s">
        <v>13</v>
      </c>
      <c r="D32" s="36">
        <v>2.5602</v>
      </c>
      <c r="E32" s="36">
        <f>D32*0.1</f>
        <v>0.25602000000000003</v>
      </c>
      <c r="F32" s="5" t="s">
        <v>15</v>
      </c>
      <c r="G32" s="35" t="s">
        <v>16</v>
      </c>
      <c r="H32" s="35"/>
      <c r="I32" s="7"/>
    </row>
    <row r="33" spans="1:9" ht="42" customHeight="1" thickBot="1" x14ac:dyDescent="0.3">
      <c r="A33" s="60"/>
      <c r="B33" s="34" t="s">
        <v>70</v>
      </c>
      <c r="C33" s="35" t="s">
        <v>9</v>
      </c>
      <c r="D33" s="36">
        <v>1.518</v>
      </c>
      <c r="E33" s="36">
        <f>D33*0.8</f>
        <v>1.2144000000000001</v>
      </c>
      <c r="F33" s="5" t="s">
        <v>71</v>
      </c>
      <c r="G33" s="35" t="s">
        <v>57</v>
      </c>
      <c r="H33" s="35"/>
      <c r="I33" s="7"/>
    </row>
    <row r="34" spans="1:9" ht="42" customHeight="1" thickBot="1" x14ac:dyDescent="0.3">
      <c r="A34" s="60"/>
      <c r="B34" s="34" t="s">
        <v>72</v>
      </c>
      <c r="C34" s="35" t="s">
        <v>13</v>
      </c>
      <c r="D34" s="36">
        <v>1.518</v>
      </c>
      <c r="E34" s="36">
        <f>D34*0.3</f>
        <v>0.45539999999999997</v>
      </c>
      <c r="F34" s="5" t="s">
        <v>14</v>
      </c>
      <c r="G34" s="35" t="s">
        <v>54</v>
      </c>
      <c r="H34" s="35"/>
      <c r="I34" s="7"/>
    </row>
    <row r="35" spans="1:9" ht="42" customHeight="1" thickBot="1" x14ac:dyDescent="0.3">
      <c r="A35" s="60"/>
      <c r="B35" s="34" t="s">
        <v>73</v>
      </c>
      <c r="C35" s="35" t="s">
        <v>13</v>
      </c>
      <c r="D35" s="36">
        <v>5.6036999999999999</v>
      </c>
      <c r="E35" s="36">
        <f>D35*0.1</f>
        <v>0.56037000000000003</v>
      </c>
      <c r="F35" s="5" t="s">
        <v>15</v>
      </c>
      <c r="G35" s="35" t="s">
        <v>16</v>
      </c>
      <c r="H35" s="35"/>
      <c r="I35" s="7"/>
    </row>
    <row r="36" spans="1:9" ht="21.75" customHeight="1" thickBot="1" x14ac:dyDescent="0.3">
      <c r="A36" s="60"/>
      <c r="B36" s="42" t="s">
        <v>74</v>
      </c>
      <c r="C36" s="44" t="s">
        <v>9</v>
      </c>
      <c r="D36" s="46">
        <v>8.0810999999999993</v>
      </c>
      <c r="E36" s="46">
        <f>D36*0.6</f>
        <v>4.8486599999999997</v>
      </c>
      <c r="F36" s="48" t="s">
        <v>68</v>
      </c>
      <c r="G36" s="40" t="s">
        <v>168</v>
      </c>
      <c r="H36" s="40"/>
      <c r="I36" s="41"/>
    </row>
    <row r="37" spans="1:9" ht="21.75" customHeight="1" thickBot="1" x14ac:dyDescent="0.3">
      <c r="A37" s="60"/>
      <c r="B37" s="43"/>
      <c r="C37" s="45"/>
      <c r="D37" s="47"/>
      <c r="E37" s="47"/>
      <c r="F37" s="45"/>
      <c r="G37" s="40" t="s">
        <v>170</v>
      </c>
      <c r="H37" s="40"/>
      <c r="I37" s="41"/>
    </row>
    <row r="38" spans="1:9" ht="21.75" customHeight="1" thickBot="1" x14ac:dyDescent="0.3">
      <c r="A38" s="52"/>
      <c r="B38" s="8"/>
      <c r="C38" s="9"/>
      <c r="D38" s="10"/>
      <c r="E38" s="10"/>
      <c r="F38" s="9"/>
      <c r="G38" s="9" t="s">
        <v>27</v>
      </c>
      <c r="H38" s="9"/>
      <c r="I38" s="11">
        <f>SUM(I19:I36)</f>
        <v>0</v>
      </c>
    </row>
    <row r="39" spans="1:9" ht="42" customHeight="1" thickBot="1" x14ac:dyDescent="0.3">
      <c r="A39" s="56" t="s">
        <v>17</v>
      </c>
      <c r="B39" s="21" t="s">
        <v>75</v>
      </c>
      <c r="C39" s="22" t="s">
        <v>9</v>
      </c>
      <c r="D39" s="23">
        <v>2.3256000000000001</v>
      </c>
      <c r="E39" s="23">
        <f>D39*0.7</f>
        <v>1.62792</v>
      </c>
      <c r="F39" s="24" t="s">
        <v>76</v>
      </c>
      <c r="G39" s="22" t="s">
        <v>18</v>
      </c>
      <c r="H39" s="22"/>
      <c r="I39" s="25"/>
    </row>
    <row r="40" spans="1:9" ht="42" customHeight="1" thickBot="1" x14ac:dyDescent="0.3">
      <c r="A40" s="57"/>
      <c r="B40" s="26" t="s">
        <v>77</v>
      </c>
      <c r="C40" s="27" t="s">
        <v>13</v>
      </c>
      <c r="D40" s="28">
        <v>2.3256000000000001</v>
      </c>
      <c r="E40" s="28">
        <f>D40*0.1</f>
        <v>0.23256000000000002</v>
      </c>
      <c r="F40" s="3" t="s">
        <v>15</v>
      </c>
      <c r="G40" s="27" t="s">
        <v>19</v>
      </c>
      <c r="H40" s="27"/>
      <c r="I40" s="4"/>
    </row>
    <row r="41" spans="1:9" ht="42" customHeight="1" thickBot="1" x14ac:dyDescent="0.3">
      <c r="A41" s="57"/>
      <c r="B41" s="26" t="s">
        <v>78</v>
      </c>
      <c r="C41" s="27" t="s">
        <v>9</v>
      </c>
      <c r="D41" s="28">
        <v>1.1760999999999999</v>
      </c>
      <c r="E41" s="28">
        <f>D41*0.8</f>
        <v>0.94087999999999994</v>
      </c>
      <c r="F41" s="3" t="s">
        <v>79</v>
      </c>
      <c r="G41" s="27" t="s">
        <v>80</v>
      </c>
      <c r="H41" s="27"/>
      <c r="I41" s="4"/>
    </row>
    <row r="42" spans="1:9" ht="42" customHeight="1" thickBot="1" x14ac:dyDescent="0.3">
      <c r="A42" s="57"/>
      <c r="B42" s="26" t="s">
        <v>81</v>
      </c>
      <c r="C42" s="27" t="s">
        <v>13</v>
      </c>
      <c r="D42" s="28">
        <v>1.1760999999999999</v>
      </c>
      <c r="E42" s="28">
        <f>D42*0.1</f>
        <v>0.11760999999999999</v>
      </c>
      <c r="F42" s="3" t="s">
        <v>15</v>
      </c>
      <c r="G42" s="27" t="s">
        <v>19</v>
      </c>
      <c r="H42" s="27"/>
      <c r="I42" s="4"/>
    </row>
    <row r="43" spans="1:9" ht="22.5" customHeight="1" thickBot="1" x14ac:dyDescent="0.3">
      <c r="A43" s="57"/>
      <c r="B43" s="49" t="s">
        <v>82</v>
      </c>
      <c r="C43" s="51" t="s">
        <v>9</v>
      </c>
      <c r="D43" s="53">
        <v>0.87619999999999998</v>
      </c>
      <c r="E43" s="53">
        <f>D43*0.8</f>
        <v>0.70096000000000003</v>
      </c>
      <c r="F43" s="55" t="s">
        <v>83</v>
      </c>
      <c r="G43" s="27" t="s">
        <v>171</v>
      </c>
      <c r="H43" s="27"/>
      <c r="I43" s="4"/>
    </row>
    <row r="44" spans="1:9" ht="22.5" customHeight="1" thickBot="1" x14ac:dyDescent="0.3">
      <c r="A44" s="57"/>
      <c r="B44" s="50"/>
      <c r="C44" s="52"/>
      <c r="D44" s="54"/>
      <c r="E44" s="54"/>
      <c r="F44" s="52"/>
      <c r="G44" s="27" t="s">
        <v>19</v>
      </c>
      <c r="H44" s="27"/>
      <c r="I44" s="4"/>
    </row>
    <row r="45" spans="1:9" ht="42" customHeight="1" thickBot="1" x14ac:dyDescent="0.3">
      <c r="A45" s="57"/>
      <c r="B45" s="26" t="s">
        <v>84</v>
      </c>
      <c r="C45" s="27" t="s">
        <v>9</v>
      </c>
      <c r="D45" s="28">
        <v>2.5297000000000001</v>
      </c>
      <c r="E45" s="28">
        <f>D45*0.8</f>
        <v>2.0237600000000002</v>
      </c>
      <c r="F45" s="3" t="s">
        <v>79</v>
      </c>
      <c r="G45" s="27" t="s">
        <v>80</v>
      </c>
      <c r="H45" s="27"/>
      <c r="I45" s="4"/>
    </row>
    <row r="46" spans="1:9" ht="42" customHeight="1" thickBot="1" x14ac:dyDescent="0.3">
      <c r="A46" s="57"/>
      <c r="B46" s="26" t="s">
        <v>85</v>
      </c>
      <c r="C46" s="27" t="s">
        <v>13</v>
      </c>
      <c r="D46" s="28">
        <v>2.5308999999999999</v>
      </c>
      <c r="E46" s="28">
        <f>D46*0.1</f>
        <v>0.25308999999999998</v>
      </c>
      <c r="F46" s="3" t="s">
        <v>15</v>
      </c>
      <c r="G46" s="27" t="s">
        <v>19</v>
      </c>
      <c r="H46" s="27"/>
      <c r="I46" s="4"/>
    </row>
    <row r="47" spans="1:9" ht="24" customHeight="1" thickBot="1" x14ac:dyDescent="0.3">
      <c r="A47" s="57"/>
      <c r="B47" s="49" t="s">
        <v>86</v>
      </c>
      <c r="C47" s="51" t="s">
        <v>9</v>
      </c>
      <c r="D47" s="53">
        <v>2.0362</v>
      </c>
      <c r="E47" s="53">
        <f>D47*0.4</f>
        <v>0.81448000000000009</v>
      </c>
      <c r="F47" s="55" t="s">
        <v>65</v>
      </c>
      <c r="G47" s="27" t="s">
        <v>171</v>
      </c>
      <c r="H47" s="27"/>
      <c r="I47" s="4"/>
    </row>
    <row r="48" spans="1:9" ht="24" customHeight="1" thickBot="1" x14ac:dyDescent="0.3">
      <c r="A48" s="57"/>
      <c r="B48" s="50"/>
      <c r="C48" s="52"/>
      <c r="D48" s="54"/>
      <c r="E48" s="54"/>
      <c r="F48" s="52"/>
      <c r="G48" s="27" t="s">
        <v>19</v>
      </c>
      <c r="H48" s="27"/>
      <c r="I48" s="4"/>
    </row>
    <row r="49" spans="1:9" ht="42" customHeight="1" thickBot="1" x14ac:dyDescent="0.3">
      <c r="A49" s="57"/>
      <c r="B49" s="26" t="s">
        <v>87</v>
      </c>
      <c r="C49" s="27" t="s">
        <v>13</v>
      </c>
      <c r="D49" s="28">
        <v>2.0362</v>
      </c>
      <c r="E49" s="28">
        <f>D49*0.05</f>
        <v>0.10181000000000001</v>
      </c>
      <c r="F49" s="3" t="s">
        <v>88</v>
      </c>
      <c r="G49" s="27" t="s">
        <v>20</v>
      </c>
      <c r="H49" s="27"/>
      <c r="I49" s="4"/>
    </row>
    <row r="50" spans="1:9" ht="21.75" customHeight="1" thickBot="1" x14ac:dyDescent="0.3">
      <c r="A50" s="57"/>
      <c r="B50" s="49" t="s">
        <v>89</v>
      </c>
      <c r="C50" s="51" t="s">
        <v>9</v>
      </c>
      <c r="D50" s="53">
        <v>2.5602</v>
      </c>
      <c r="E50" s="53">
        <f>D50*0.6</f>
        <v>1.5361199999999999</v>
      </c>
      <c r="F50" s="55" t="s">
        <v>68</v>
      </c>
      <c r="G50" s="27" t="s">
        <v>171</v>
      </c>
      <c r="H50" s="27"/>
      <c r="I50" s="4"/>
    </row>
    <row r="51" spans="1:9" ht="21.75" customHeight="1" thickBot="1" x14ac:dyDescent="0.3">
      <c r="A51" s="57"/>
      <c r="B51" s="50"/>
      <c r="C51" s="52"/>
      <c r="D51" s="54"/>
      <c r="E51" s="54"/>
      <c r="F51" s="52"/>
      <c r="G51" s="27" t="s">
        <v>172</v>
      </c>
      <c r="H51" s="27"/>
      <c r="I51" s="4"/>
    </row>
    <row r="52" spans="1:9" ht="42" customHeight="1" thickBot="1" x14ac:dyDescent="0.3">
      <c r="A52" s="57"/>
      <c r="B52" s="26" t="s">
        <v>90</v>
      </c>
      <c r="C52" s="27" t="s">
        <v>13</v>
      </c>
      <c r="D52" s="28">
        <v>2.5602</v>
      </c>
      <c r="E52" s="28">
        <f>D52*0.05</f>
        <v>0.12801000000000001</v>
      </c>
      <c r="F52" s="3" t="s">
        <v>88</v>
      </c>
      <c r="G52" s="27" t="s">
        <v>20</v>
      </c>
      <c r="H52" s="27"/>
      <c r="I52" s="4"/>
    </row>
    <row r="53" spans="1:9" ht="42" customHeight="1" thickBot="1" x14ac:dyDescent="0.3">
      <c r="A53" s="57"/>
      <c r="B53" s="26" t="s">
        <v>91</v>
      </c>
      <c r="C53" s="27" t="s">
        <v>9</v>
      </c>
      <c r="D53" s="28">
        <v>1.518</v>
      </c>
      <c r="E53" s="28">
        <f>D53*0.8</f>
        <v>1.2144000000000001</v>
      </c>
      <c r="F53" s="3" t="s">
        <v>79</v>
      </c>
      <c r="G53" s="27" t="s">
        <v>80</v>
      </c>
      <c r="H53" s="27"/>
      <c r="I53" s="4"/>
    </row>
    <row r="54" spans="1:9" ht="42" customHeight="1" thickBot="1" x14ac:dyDescent="0.3">
      <c r="A54" s="57"/>
      <c r="B54" s="26" t="s">
        <v>92</v>
      </c>
      <c r="C54" s="27" t="s">
        <v>13</v>
      </c>
      <c r="D54" s="28">
        <v>1.518</v>
      </c>
      <c r="E54" s="28">
        <f>D54*0.1</f>
        <v>0.15180000000000002</v>
      </c>
      <c r="F54" s="3" t="s">
        <v>15</v>
      </c>
      <c r="G54" s="27" t="s">
        <v>19</v>
      </c>
      <c r="H54" s="27"/>
      <c r="I54" s="4"/>
    </row>
    <row r="55" spans="1:9" ht="42" customHeight="1" thickBot="1" x14ac:dyDescent="0.3">
      <c r="A55" s="57"/>
      <c r="B55" s="26" t="s">
        <v>93</v>
      </c>
      <c r="C55" s="27" t="s">
        <v>13</v>
      </c>
      <c r="D55" s="28">
        <v>5.6036999999999999</v>
      </c>
      <c r="E55" s="28">
        <f>D55*0.05</f>
        <v>0.28018500000000002</v>
      </c>
      <c r="F55" s="3" t="s">
        <v>88</v>
      </c>
      <c r="G55" s="27" t="s">
        <v>20</v>
      </c>
      <c r="H55" s="27"/>
      <c r="I55" s="4"/>
    </row>
    <row r="56" spans="1:9" ht="26.25" customHeight="1" thickBot="1" x14ac:dyDescent="0.3">
      <c r="A56" s="57"/>
      <c r="B56" s="49" t="s">
        <v>94</v>
      </c>
      <c r="C56" s="51" t="s">
        <v>9</v>
      </c>
      <c r="D56" s="53">
        <v>8.0810999999999993</v>
      </c>
      <c r="E56" s="53">
        <f>D56*0.6</f>
        <v>4.8486599999999997</v>
      </c>
      <c r="F56" s="55" t="s">
        <v>68</v>
      </c>
      <c r="G56" s="27" t="s">
        <v>171</v>
      </c>
      <c r="H56" s="27"/>
      <c r="I56" s="4"/>
    </row>
    <row r="57" spans="1:9" ht="26.25" customHeight="1" thickBot="1" x14ac:dyDescent="0.3">
      <c r="A57" s="57"/>
      <c r="B57" s="50"/>
      <c r="C57" s="52"/>
      <c r="D57" s="54"/>
      <c r="E57" s="54"/>
      <c r="F57" s="52"/>
      <c r="G57" s="27" t="s">
        <v>19</v>
      </c>
      <c r="H57" s="27"/>
      <c r="I57" s="4"/>
    </row>
    <row r="58" spans="1:9" s="16" customFormat="1" ht="22.5" customHeight="1" thickBot="1" x14ac:dyDescent="0.3">
      <c r="A58" s="52"/>
      <c r="B58" s="12"/>
      <c r="C58" s="13"/>
      <c r="D58" s="14"/>
      <c r="E58" s="14"/>
      <c r="F58" s="13"/>
      <c r="G58" s="13" t="s">
        <v>28</v>
      </c>
      <c r="H58" s="13"/>
      <c r="I58" s="15">
        <f>SUM(I39:I56)</f>
        <v>0</v>
      </c>
    </row>
    <row r="59" spans="1:9" ht="42" customHeight="1" thickBot="1" x14ac:dyDescent="0.3">
      <c r="A59" s="59" t="s">
        <v>21</v>
      </c>
      <c r="B59" s="29" t="s">
        <v>95</v>
      </c>
      <c r="C59" s="30" t="s">
        <v>9</v>
      </c>
      <c r="D59" s="31">
        <v>2.3256000000000001</v>
      </c>
      <c r="E59" s="31">
        <f>D59*0.6</f>
        <v>1.3953599999999999</v>
      </c>
      <c r="F59" s="32" t="s">
        <v>96</v>
      </c>
      <c r="G59" s="30" t="s">
        <v>97</v>
      </c>
      <c r="H59" s="30"/>
      <c r="I59" s="33"/>
    </row>
    <row r="60" spans="1:9" ht="42" customHeight="1" thickBot="1" x14ac:dyDescent="0.3">
      <c r="A60" s="60"/>
      <c r="B60" s="34" t="s">
        <v>98</v>
      </c>
      <c r="C60" s="35" t="s">
        <v>13</v>
      </c>
      <c r="D60" s="36">
        <v>2.3256000000000001</v>
      </c>
      <c r="E60" s="36">
        <f>D60*0.1</f>
        <v>0.23256000000000002</v>
      </c>
      <c r="F60" s="5" t="s">
        <v>15</v>
      </c>
      <c r="G60" s="35" t="s">
        <v>99</v>
      </c>
      <c r="H60" s="35"/>
      <c r="I60" s="7"/>
    </row>
    <row r="61" spans="1:9" ht="42" customHeight="1" thickBot="1" x14ac:dyDescent="0.3">
      <c r="A61" s="60"/>
      <c r="B61" s="34" t="s">
        <v>100</v>
      </c>
      <c r="C61" s="35" t="s">
        <v>9</v>
      </c>
      <c r="D61" s="36">
        <v>1.1760999999999999</v>
      </c>
      <c r="E61" s="36">
        <f>D61*0.8</f>
        <v>0.94087999999999994</v>
      </c>
      <c r="F61" s="5" t="s">
        <v>79</v>
      </c>
      <c r="G61" s="35" t="s">
        <v>101</v>
      </c>
      <c r="H61" s="35"/>
      <c r="I61" s="7"/>
    </row>
    <row r="62" spans="1:9" ht="42" customHeight="1" thickBot="1" x14ac:dyDescent="0.3">
      <c r="A62" s="60"/>
      <c r="B62" s="34" t="s">
        <v>102</v>
      </c>
      <c r="C62" s="35" t="s">
        <v>13</v>
      </c>
      <c r="D62" s="36">
        <v>1.1760999999999999</v>
      </c>
      <c r="E62" s="36">
        <f>D62*0.1</f>
        <v>0.11760999999999999</v>
      </c>
      <c r="F62" s="5" t="s">
        <v>15</v>
      </c>
      <c r="G62" s="35" t="s">
        <v>103</v>
      </c>
      <c r="H62" s="35"/>
      <c r="I62" s="7"/>
    </row>
    <row r="63" spans="1:9" ht="22.5" customHeight="1" thickBot="1" x14ac:dyDescent="0.3">
      <c r="A63" s="60"/>
      <c r="B63" s="42" t="s">
        <v>104</v>
      </c>
      <c r="C63" s="44" t="s">
        <v>9</v>
      </c>
      <c r="D63" s="46">
        <v>0.87619999999999998</v>
      </c>
      <c r="E63" s="46">
        <f>D63*0.8</f>
        <v>0.70096000000000003</v>
      </c>
      <c r="F63" s="48" t="s">
        <v>83</v>
      </c>
      <c r="G63" s="40" t="s">
        <v>173</v>
      </c>
      <c r="H63" s="40"/>
      <c r="I63" s="41"/>
    </row>
    <row r="64" spans="1:9" ht="22.5" customHeight="1" thickBot="1" x14ac:dyDescent="0.3">
      <c r="A64" s="60"/>
      <c r="B64" s="43"/>
      <c r="C64" s="45"/>
      <c r="D64" s="47"/>
      <c r="E64" s="47"/>
      <c r="F64" s="45"/>
      <c r="G64" s="40" t="s">
        <v>103</v>
      </c>
      <c r="H64" s="40"/>
      <c r="I64" s="41"/>
    </row>
    <row r="65" spans="1:9" ht="42" customHeight="1" thickBot="1" x14ac:dyDescent="0.3">
      <c r="A65" s="60"/>
      <c r="B65" s="34" t="s">
        <v>105</v>
      </c>
      <c r="C65" s="35" t="s">
        <v>13</v>
      </c>
      <c r="D65" s="36">
        <v>2.5308999999999999</v>
      </c>
      <c r="E65" s="36">
        <f>D65*0.1</f>
        <v>0.25308999999999998</v>
      </c>
      <c r="F65" s="5" t="s">
        <v>15</v>
      </c>
      <c r="G65" s="35" t="s">
        <v>99</v>
      </c>
      <c r="H65" s="35"/>
      <c r="I65" s="7"/>
    </row>
    <row r="66" spans="1:9" ht="24.75" customHeight="1" thickBot="1" x14ac:dyDescent="0.3">
      <c r="A66" s="60"/>
      <c r="B66" s="42" t="s">
        <v>106</v>
      </c>
      <c r="C66" s="44" t="s">
        <v>9</v>
      </c>
      <c r="D66" s="46">
        <v>2.0362</v>
      </c>
      <c r="E66" s="46">
        <f>D66*0.4</f>
        <v>0.81448000000000009</v>
      </c>
      <c r="F66" s="48" t="s">
        <v>65</v>
      </c>
      <c r="G66" s="40" t="s">
        <v>174</v>
      </c>
      <c r="H66" s="40"/>
      <c r="I66" s="41"/>
    </row>
    <row r="67" spans="1:9" ht="24.75" customHeight="1" thickBot="1" x14ac:dyDescent="0.3">
      <c r="A67" s="60"/>
      <c r="B67" s="43"/>
      <c r="C67" s="45"/>
      <c r="D67" s="47"/>
      <c r="E67" s="47"/>
      <c r="F67" s="45"/>
      <c r="G67" s="40" t="s">
        <v>103</v>
      </c>
      <c r="H67" s="40"/>
      <c r="I67" s="41"/>
    </row>
    <row r="68" spans="1:9" ht="42" customHeight="1" thickBot="1" x14ac:dyDescent="0.3">
      <c r="A68" s="60"/>
      <c r="B68" s="34" t="s">
        <v>107</v>
      </c>
      <c r="C68" s="35" t="s">
        <v>13</v>
      </c>
      <c r="D68" s="36">
        <v>2.5602</v>
      </c>
      <c r="E68" s="36">
        <f>D68*0.1</f>
        <v>0.25602000000000003</v>
      </c>
      <c r="F68" s="5" t="s">
        <v>15</v>
      </c>
      <c r="G68" s="35" t="s">
        <v>103</v>
      </c>
      <c r="H68" s="35"/>
      <c r="I68" s="7"/>
    </row>
    <row r="69" spans="1:9" ht="42" customHeight="1" thickBot="1" x14ac:dyDescent="0.3">
      <c r="A69" s="60"/>
      <c r="B69" s="34" t="s">
        <v>108</v>
      </c>
      <c r="C69" s="35" t="s">
        <v>13</v>
      </c>
      <c r="D69" s="36">
        <v>1.518</v>
      </c>
      <c r="E69" s="36">
        <f>D69*0.1</f>
        <v>0.15180000000000002</v>
      </c>
      <c r="F69" s="5" t="s">
        <v>15</v>
      </c>
      <c r="G69" s="35" t="s">
        <v>109</v>
      </c>
      <c r="H69" s="35"/>
      <c r="I69" s="7"/>
    </row>
    <row r="70" spans="1:9" ht="42" customHeight="1" thickBot="1" x14ac:dyDescent="0.3">
      <c r="A70" s="60"/>
      <c r="B70" s="34" t="s">
        <v>110</v>
      </c>
      <c r="C70" s="35" t="s">
        <v>9</v>
      </c>
      <c r="D70" s="36">
        <v>1.518</v>
      </c>
      <c r="E70" s="36">
        <f>D70*0.8</f>
        <v>1.2144000000000001</v>
      </c>
      <c r="F70" s="5" t="s">
        <v>51</v>
      </c>
      <c r="G70" s="35" t="s">
        <v>111</v>
      </c>
      <c r="H70" s="35"/>
      <c r="I70" s="7"/>
    </row>
    <row r="71" spans="1:9" ht="27.75" customHeight="1" thickBot="1" x14ac:dyDescent="0.3">
      <c r="A71" s="60"/>
      <c r="B71" s="42" t="s">
        <v>112</v>
      </c>
      <c r="C71" s="44" t="s">
        <v>9</v>
      </c>
      <c r="D71" s="46">
        <v>8.0810999999999993</v>
      </c>
      <c r="E71" s="46">
        <f>D71*0.8</f>
        <v>6.46488</v>
      </c>
      <c r="F71" s="48" t="s">
        <v>113</v>
      </c>
      <c r="G71" s="40" t="s">
        <v>173</v>
      </c>
      <c r="H71" s="40"/>
      <c r="I71" s="41"/>
    </row>
    <row r="72" spans="1:9" ht="27.75" customHeight="1" thickBot="1" x14ac:dyDescent="0.3">
      <c r="A72" s="60"/>
      <c r="B72" s="43"/>
      <c r="C72" s="45"/>
      <c r="D72" s="47"/>
      <c r="E72" s="47"/>
      <c r="F72" s="45"/>
      <c r="G72" s="40" t="s">
        <v>103</v>
      </c>
      <c r="H72" s="40"/>
      <c r="I72" s="41"/>
    </row>
    <row r="73" spans="1:9" s="16" customFormat="1" ht="20.25" customHeight="1" thickBot="1" x14ac:dyDescent="0.3">
      <c r="A73" s="52"/>
      <c r="B73" s="17"/>
      <c r="C73" s="9"/>
      <c r="D73" s="10"/>
      <c r="E73" s="10"/>
      <c r="F73" s="9"/>
      <c r="G73" s="9" t="s">
        <v>29</v>
      </c>
      <c r="H73" s="9"/>
      <c r="I73" s="11">
        <f>SUM(I59:I71)</f>
        <v>0</v>
      </c>
    </row>
    <row r="74" spans="1:9" ht="42" customHeight="1" thickBot="1" x14ac:dyDescent="0.3">
      <c r="A74" s="56" t="s">
        <v>22</v>
      </c>
      <c r="B74" s="21" t="s">
        <v>114</v>
      </c>
      <c r="C74" s="22" t="s">
        <v>9</v>
      </c>
      <c r="D74" s="23">
        <v>2.3287</v>
      </c>
      <c r="E74" s="23">
        <f>D74*0.7</f>
        <v>1.6300899999999998</v>
      </c>
      <c r="F74" s="24" t="s">
        <v>115</v>
      </c>
      <c r="G74" s="22" t="s">
        <v>116</v>
      </c>
      <c r="H74" s="22"/>
      <c r="I74" s="25"/>
    </row>
    <row r="75" spans="1:9" ht="60.75" customHeight="1" thickBot="1" x14ac:dyDescent="0.3">
      <c r="A75" s="57"/>
      <c r="B75" s="26" t="s">
        <v>117</v>
      </c>
      <c r="C75" s="27" t="s">
        <v>9</v>
      </c>
      <c r="D75" s="28">
        <v>1.1760999999999999</v>
      </c>
      <c r="E75" s="23">
        <f>D75*0.8</f>
        <v>0.94087999999999994</v>
      </c>
      <c r="F75" s="3" t="s">
        <v>79</v>
      </c>
      <c r="G75" s="27" t="s">
        <v>23</v>
      </c>
      <c r="H75" s="27"/>
      <c r="I75" s="4"/>
    </row>
    <row r="76" spans="1:9" ht="42" customHeight="1" thickBot="1" x14ac:dyDescent="0.3">
      <c r="A76" s="57"/>
      <c r="B76" s="26" t="s">
        <v>118</v>
      </c>
      <c r="C76" s="27" t="s">
        <v>13</v>
      </c>
      <c r="D76" s="28">
        <v>1.1760999999999999</v>
      </c>
      <c r="E76" s="28">
        <f>D76*0.1</f>
        <v>0.11760999999999999</v>
      </c>
      <c r="F76" s="3" t="s">
        <v>15</v>
      </c>
      <c r="G76" s="27" t="s">
        <v>119</v>
      </c>
      <c r="H76" s="27"/>
      <c r="I76" s="4"/>
    </row>
    <row r="77" spans="1:9" ht="29.25" customHeight="1" thickBot="1" x14ac:dyDescent="0.3">
      <c r="A77" s="57"/>
      <c r="B77" s="49" t="s">
        <v>120</v>
      </c>
      <c r="C77" s="51" t="s">
        <v>9</v>
      </c>
      <c r="D77" s="53">
        <v>0.87619999999999998</v>
      </c>
      <c r="E77" s="53">
        <f>D77*0.7</f>
        <v>0.61334</v>
      </c>
      <c r="F77" s="55" t="s">
        <v>121</v>
      </c>
      <c r="G77" s="27" t="s">
        <v>116</v>
      </c>
      <c r="H77" s="27"/>
      <c r="I77" s="4"/>
    </row>
    <row r="78" spans="1:9" ht="29.25" customHeight="1" thickBot="1" x14ac:dyDescent="0.3">
      <c r="A78" s="57"/>
      <c r="B78" s="50"/>
      <c r="C78" s="52"/>
      <c r="D78" s="54"/>
      <c r="E78" s="54"/>
      <c r="F78" s="52"/>
      <c r="G78" s="27" t="s">
        <v>175</v>
      </c>
      <c r="H78" s="27"/>
      <c r="I78" s="4"/>
    </row>
    <row r="79" spans="1:9" ht="42" customHeight="1" thickBot="1" x14ac:dyDescent="0.3">
      <c r="A79" s="57"/>
      <c r="B79" s="26" t="s">
        <v>122</v>
      </c>
      <c r="C79" s="27" t="s">
        <v>9</v>
      </c>
      <c r="D79" s="28">
        <v>2.5297000000000001</v>
      </c>
      <c r="E79" s="28">
        <f>D79*0.8</f>
        <v>2.0237600000000002</v>
      </c>
      <c r="F79" s="3" t="s">
        <v>123</v>
      </c>
      <c r="G79" s="27" t="s">
        <v>23</v>
      </c>
      <c r="H79" s="27"/>
      <c r="I79" s="4"/>
    </row>
    <row r="80" spans="1:9" ht="42" customHeight="1" thickBot="1" x14ac:dyDescent="0.3">
      <c r="A80" s="57"/>
      <c r="B80" s="26" t="s">
        <v>124</v>
      </c>
      <c r="C80" s="27" t="s">
        <v>13</v>
      </c>
      <c r="D80" s="28">
        <v>2.5308999999999999</v>
      </c>
      <c r="E80" s="28">
        <f>D80*0.1</f>
        <v>0.25308999999999998</v>
      </c>
      <c r="F80" s="3" t="s">
        <v>15</v>
      </c>
      <c r="G80" s="27" t="s">
        <v>119</v>
      </c>
      <c r="H80" s="27"/>
      <c r="I80" s="4"/>
    </row>
    <row r="81" spans="1:9" ht="42" customHeight="1" thickBot="1" x14ac:dyDescent="0.3">
      <c r="A81" s="57"/>
      <c r="B81" s="26" t="s">
        <v>125</v>
      </c>
      <c r="C81" s="27" t="s">
        <v>9</v>
      </c>
      <c r="D81" s="28">
        <v>2.0362</v>
      </c>
      <c r="E81" s="28">
        <f>D81*0.8</f>
        <v>1.6289600000000002</v>
      </c>
      <c r="F81" s="3" t="s">
        <v>126</v>
      </c>
      <c r="G81" s="27" t="s">
        <v>116</v>
      </c>
      <c r="H81" s="27"/>
      <c r="I81" s="4"/>
    </row>
    <row r="82" spans="1:9" ht="31.5" customHeight="1" thickBot="1" x14ac:dyDescent="0.3">
      <c r="A82" s="57"/>
      <c r="B82" s="49" t="s">
        <v>127</v>
      </c>
      <c r="C82" s="51" t="s">
        <v>9</v>
      </c>
      <c r="D82" s="53">
        <v>2.5602</v>
      </c>
      <c r="E82" s="53">
        <f>D82*0.7</f>
        <v>1.7921399999999998</v>
      </c>
      <c r="F82" s="55" t="s">
        <v>128</v>
      </c>
      <c r="G82" s="27" t="s">
        <v>116</v>
      </c>
      <c r="H82" s="27"/>
      <c r="I82" s="4"/>
    </row>
    <row r="83" spans="1:9" ht="31.5" customHeight="1" thickBot="1" x14ac:dyDescent="0.3">
      <c r="A83" s="57"/>
      <c r="B83" s="50"/>
      <c r="C83" s="52"/>
      <c r="D83" s="54"/>
      <c r="E83" s="54"/>
      <c r="F83" s="52"/>
      <c r="G83" s="27" t="s">
        <v>175</v>
      </c>
      <c r="H83" s="27"/>
      <c r="I83" s="4"/>
    </row>
    <row r="84" spans="1:9" ht="42" customHeight="1" thickBot="1" x14ac:dyDescent="0.3">
      <c r="A84" s="57"/>
      <c r="B84" s="26" t="s">
        <v>129</v>
      </c>
      <c r="C84" s="27" t="s">
        <v>13</v>
      </c>
      <c r="D84" s="28">
        <v>1.518</v>
      </c>
      <c r="E84" s="28">
        <f>D84*0.1</f>
        <v>0.15180000000000002</v>
      </c>
      <c r="F84" s="3" t="s">
        <v>15</v>
      </c>
      <c r="G84" s="27" t="s">
        <v>130</v>
      </c>
      <c r="H84" s="27"/>
      <c r="I84" s="4"/>
    </row>
    <row r="85" spans="1:9" ht="42" customHeight="1" thickBot="1" x14ac:dyDescent="0.3">
      <c r="A85" s="57"/>
      <c r="B85" s="26" t="s">
        <v>131</v>
      </c>
      <c r="C85" s="27" t="s">
        <v>9</v>
      </c>
      <c r="D85" s="28">
        <v>1.518</v>
      </c>
      <c r="E85" s="28">
        <f>D85*0.8</f>
        <v>1.2144000000000001</v>
      </c>
      <c r="F85" s="3" t="s">
        <v>132</v>
      </c>
      <c r="G85" s="27" t="s">
        <v>133</v>
      </c>
      <c r="H85" s="27"/>
      <c r="I85" s="4"/>
    </row>
    <row r="86" spans="1:9" ht="42" customHeight="1" thickBot="1" x14ac:dyDescent="0.3">
      <c r="A86" s="57"/>
      <c r="B86" s="26" t="s">
        <v>134</v>
      </c>
      <c r="C86" s="27" t="s">
        <v>9</v>
      </c>
      <c r="D86" s="28">
        <v>8.0810999999999993</v>
      </c>
      <c r="E86" s="28">
        <f>D86*0.8</f>
        <v>6.46488</v>
      </c>
      <c r="F86" s="3" t="s">
        <v>135</v>
      </c>
      <c r="G86" s="27" t="s">
        <v>116</v>
      </c>
      <c r="H86" s="27"/>
      <c r="I86" s="4"/>
    </row>
    <row r="87" spans="1:9" s="16" customFormat="1" ht="18" customHeight="1" thickBot="1" x14ac:dyDescent="0.3">
      <c r="A87" s="58"/>
      <c r="B87" s="12"/>
      <c r="C87" s="13"/>
      <c r="D87" s="14"/>
      <c r="E87" s="14"/>
      <c r="F87" s="13"/>
      <c r="G87" s="13" t="s">
        <v>30</v>
      </c>
      <c r="H87" s="13"/>
      <c r="I87" s="15">
        <f>SUM(I74:I86)</f>
        <v>0</v>
      </c>
    </row>
    <row r="88" spans="1:9" ht="42" customHeight="1" thickBot="1" x14ac:dyDescent="0.3">
      <c r="A88" s="59" t="s">
        <v>24</v>
      </c>
      <c r="B88" s="29" t="s">
        <v>136</v>
      </c>
      <c r="C88" s="30" t="s">
        <v>9</v>
      </c>
      <c r="D88" s="31">
        <v>2.3256000000000001</v>
      </c>
      <c r="E88" s="31">
        <f>D88*0.6</f>
        <v>1.3953599999999999</v>
      </c>
      <c r="F88" s="32" t="s">
        <v>96</v>
      </c>
      <c r="G88" s="30" t="s">
        <v>137</v>
      </c>
      <c r="H88" s="30"/>
      <c r="I88" s="33"/>
    </row>
    <row r="89" spans="1:9" ht="42" customHeight="1" thickBot="1" x14ac:dyDescent="0.3">
      <c r="A89" s="60"/>
      <c r="B89" s="34" t="s">
        <v>138</v>
      </c>
      <c r="C89" s="35" t="s">
        <v>13</v>
      </c>
      <c r="D89" s="36">
        <v>2.3256000000000001</v>
      </c>
      <c r="E89" s="36">
        <f>D89*0.03</f>
        <v>6.9767999999999997E-2</v>
      </c>
      <c r="F89" s="5" t="s">
        <v>139</v>
      </c>
      <c r="G89" s="35" t="s">
        <v>140</v>
      </c>
      <c r="H89" s="35"/>
      <c r="I89" s="7"/>
    </row>
    <row r="90" spans="1:9" ht="42" customHeight="1" thickBot="1" x14ac:dyDescent="0.3">
      <c r="A90" s="60"/>
      <c r="B90" s="34" t="s">
        <v>141</v>
      </c>
      <c r="C90" s="35" t="s">
        <v>9</v>
      </c>
      <c r="D90" s="36">
        <v>1.1760999999999999</v>
      </c>
      <c r="E90" s="36">
        <f>D90*0.7</f>
        <v>0.82326999999999995</v>
      </c>
      <c r="F90" s="5" t="s">
        <v>142</v>
      </c>
      <c r="G90" s="35" t="s">
        <v>143</v>
      </c>
      <c r="H90" s="35"/>
      <c r="I90" s="7"/>
    </row>
    <row r="91" spans="1:9" ht="42" customHeight="1" thickBot="1" x14ac:dyDescent="0.3">
      <c r="A91" s="60"/>
      <c r="B91" s="34" t="s">
        <v>144</v>
      </c>
      <c r="C91" s="35" t="s">
        <v>13</v>
      </c>
      <c r="D91" s="36">
        <v>1.1760999999999999</v>
      </c>
      <c r="E91" s="36">
        <f>D91*0.03</f>
        <v>3.5282999999999995E-2</v>
      </c>
      <c r="F91" s="5" t="s">
        <v>139</v>
      </c>
      <c r="G91" s="35" t="s">
        <v>145</v>
      </c>
      <c r="H91" s="35"/>
      <c r="I91" s="7"/>
    </row>
    <row r="92" spans="1:9" ht="24.75" customHeight="1" thickBot="1" x14ac:dyDescent="0.3">
      <c r="A92" s="60"/>
      <c r="B92" s="42" t="s">
        <v>146</v>
      </c>
      <c r="C92" s="44" t="s">
        <v>9</v>
      </c>
      <c r="D92" s="46">
        <v>0.87619999999999998</v>
      </c>
      <c r="E92" s="46">
        <f>D92*0.6</f>
        <v>0.52571999999999997</v>
      </c>
      <c r="F92" s="48" t="s">
        <v>147</v>
      </c>
      <c r="G92" s="40" t="s">
        <v>176</v>
      </c>
      <c r="H92" s="40"/>
      <c r="I92" s="41"/>
    </row>
    <row r="93" spans="1:9" ht="24.75" customHeight="1" thickBot="1" x14ac:dyDescent="0.3">
      <c r="A93" s="60"/>
      <c r="B93" s="43"/>
      <c r="C93" s="45"/>
      <c r="D93" s="47"/>
      <c r="E93" s="47"/>
      <c r="F93" s="45"/>
      <c r="G93" s="40" t="s">
        <v>145</v>
      </c>
      <c r="H93" s="40"/>
      <c r="I93" s="41"/>
    </row>
    <row r="94" spans="1:9" ht="42" customHeight="1" thickBot="1" x14ac:dyDescent="0.3">
      <c r="A94" s="60"/>
      <c r="B94" s="34" t="s">
        <v>148</v>
      </c>
      <c r="C94" s="35" t="s">
        <v>13</v>
      </c>
      <c r="D94" s="36">
        <v>2.5308999999999999</v>
      </c>
      <c r="E94" s="36">
        <f>D94*0.03</f>
        <v>7.5926999999999994E-2</v>
      </c>
      <c r="F94" s="5" t="s">
        <v>139</v>
      </c>
      <c r="G94" s="35" t="s">
        <v>140</v>
      </c>
      <c r="H94" s="35"/>
      <c r="I94" s="7"/>
    </row>
    <row r="95" spans="1:9" ht="21.75" customHeight="1" thickBot="1" x14ac:dyDescent="0.3">
      <c r="A95" s="60"/>
      <c r="B95" s="42" t="s">
        <v>149</v>
      </c>
      <c r="C95" s="44" t="s">
        <v>9</v>
      </c>
      <c r="D95" s="46">
        <v>2.0362</v>
      </c>
      <c r="E95" s="46">
        <f>D95*0.4</f>
        <v>0.81448000000000009</v>
      </c>
      <c r="F95" s="48" t="s">
        <v>150</v>
      </c>
      <c r="G95" s="40" t="s">
        <v>176</v>
      </c>
      <c r="H95" s="40"/>
      <c r="I95" s="41"/>
    </row>
    <row r="96" spans="1:9" ht="21.75" customHeight="1" thickBot="1" x14ac:dyDescent="0.3">
      <c r="A96" s="60"/>
      <c r="B96" s="43"/>
      <c r="C96" s="45"/>
      <c r="D96" s="47"/>
      <c r="E96" s="47"/>
      <c r="F96" s="45"/>
      <c r="G96" s="40" t="s">
        <v>145</v>
      </c>
      <c r="H96" s="40"/>
      <c r="I96" s="41"/>
    </row>
    <row r="97" spans="1:9" ht="42" customHeight="1" thickBot="1" x14ac:dyDescent="0.3">
      <c r="A97" s="60"/>
      <c r="B97" s="34" t="s">
        <v>151</v>
      </c>
      <c r="C97" s="35" t="s">
        <v>13</v>
      </c>
      <c r="D97" s="36">
        <v>2.5602</v>
      </c>
      <c r="E97" s="36">
        <f>D97*0.01</f>
        <v>2.5602E-2</v>
      </c>
      <c r="F97" s="5" t="s">
        <v>152</v>
      </c>
      <c r="G97" s="35" t="s">
        <v>145</v>
      </c>
      <c r="H97" s="35"/>
      <c r="I97" s="7"/>
    </row>
    <row r="98" spans="1:9" ht="42" customHeight="1" thickBot="1" x14ac:dyDescent="0.3">
      <c r="A98" s="60"/>
      <c r="B98" s="34" t="s">
        <v>153</v>
      </c>
      <c r="C98" s="35" t="s">
        <v>13</v>
      </c>
      <c r="D98" s="36">
        <v>1.518</v>
      </c>
      <c r="E98" s="36">
        <f>D98*0.03</f>
        <v>4.5539999999999997E-2</v>
      </c>
      <c r="F98" s="5" t="s">
        <v>139</v>
      </c>
      <c r="G98" s="35" t="s">
        <v>154</v>
      </c>
      <c r="H98" s="35"/>
      <c r="I98" s="7"/>
    </row>
    <row r="99" spans="1:9" ht="42" customHeight="1" thickBot="1" x14ac:dyDescent="0.3">
      <c r="A99" s="60"/>
      <c r="B99" s="34" t="s">
        <v>155</v>
      </c>
      <c r="C99" s="35" t="s">
        <v>9</v>
      </c>
      <c r="D99" s="36">
        <v>1.518</v>
      </c>
      <c r="E99" s="36">
        <f>D99*0.8</f>
        <v>1.2144000000000001</v>
      </c>
      <c r="F99" s="5" t="s">
        <v>156</v>
      </c>
      <c r="G99" s="35" t="s">
        <v>157</v>
      </c>
      <c r="H99" s="35"/>
      <c r="I99" s="6"/>
    </row>
    <row r="100" spans="1:9" ht="20.25" customHeight="1" thickBot="1" x14ac:dyDescent="0.3">
      <c r="A100" s="60"/>
      <c r="B100" s="42" t="s">
        <v>158</v>
      </c>
      <c r="C100" s="44" t="s">
        <v>9</v>
      </c>
      <c r="D100" s="46">
        <v>8.0810999999999993</v>
      </c>
      <c r="E100" s="46">
        <f>D100*0.7</f>
        <v>5.656769999999999</v>
      </c>
      <c r="F100" s="48" t="s">
        <v>159</v>
      </c>
      <c r="G100" s="40" t="s">
        <v>176</v>
      </c>
      <c r="H100" s="40"/>
      <c r="I100" s="41"/>
    </row>
    <row r="101" spans="1:9" ht="20.25" customHeight="1" thickBot="1" x14ac:dyDescent="0.3">
      <c r="A101" s="60"/>
      <c r="B101" s="43"/>
      <c r="C101" s="45"/>
      <c r="D101" s="47"/>
      <c r="E101" s="47"/>
      <c r="F101" s="45"/>
      <c r="G101" s="40" t="s">
        <v>145</v>
      </c>
      <c r="H101" s="40"/>
      <c r="I101" s="41"/>
    </row>
    <row r="102" spans="1:9" s="16" customFormat="1" ht="21" customHeight="1" thickBot="1" x14ac:dyDescent="0.3">
      <c r="A102" s="61"/>
      <c r="B102" s="17"/>
      <c r="C102" s="9"/>
      <c r="D102" s="10"/>
      <c r="E102" s="10"/>
      <c r="F102" s="9"/>
      <c r="G102" s="9" t="s">
        <v>31</v>
      </c>
      <c r="H102" s="9"/>
      <c r="I102" s="11">
        <f>SUM(I88:I100)</f>
        <v>0</v>
      </c>
    </row>
    <row r="103" spans="1:9" s="20" customFormat="1" ht="23.25" customHeight="1" thickBot="1" x14ac:dyDescent="0.3">
      <c r="A103" s="62"/>
      <c r="B103" s="63"/>
      <c r="C103" s="63"/>
      <c r="D103" s="63"/>
      <c r="E103" s="63"/>
      <c r="F103" s="64"/>
      <c r="G103" s="18" t="s">
        <v>25</v>
      </c>
      <c r="H103" s="18"/>
      <c r="I103" s="19">
        <f>SUM(I102,I87,I73,I58,I38,I18)</f>
        <v>0</v>
      </c>
    </row>
  </sheetData>
  <mergeCells count="102">
    <mergeCell ref="F8:F9"/>
    <mergeCell ref="B15:B16"/>
    <mergeCell ref="C15:C16"/>
    <mergeCell ref="D15:D16"/>
    <mergeCell ref="E15:E16"/>
    <mergeCell ref="F15:F16"/>
    <mergeCell ref="A74:A87"/>
    <mergeCell ref="A88:A102"/>
    <mergeCell ref="A103:F103"/>
    <mergeCell ref="A3:A18"/>
    <mergeCell ref="A19:A38"/>
    <mergeCell ref="A39:A58"/>
    <mergeCell ref="A59:A73"/>
    <mergeCell ref="B12:B13"/>
    <mergeCell ref="C12:C13"/>
    <mergeCell ref="D12:D13"/>
    <mergeCell ref="E12:E13"/>
    <mergeCell ref="F12:F13"/>
    <mergeCell ref="B8:B9"/>
    <mergeCell ref="C8:C9"/>
    <mergeCell ref="D8:D9"/>
    <mergeCell ref="E8:E9"/>
    <mergeCell ref="B27:B28"/>
    <mergeCell ref="C27:C28"/>
    <mergeCell ref="D27:D28"/>
    <mergeCell ref="E27:E28"/>
    <mergeCell ref="F27:F28"/>
    <mergeCell ref="B23:B24"/>
    <mergeCell ref="C23:C24"/>
    <mergeCell ref="D23:D24"/>
    <mergeCell ref="E23:E24"/>
    <mergeCell ref="F23:F24"/>
    <mergeCell ref="B36:B37"/>
    <mergeCell ref="C36:C37"/>
    <mergeCell ref="D36:D37"/>
    <mergeCell ref="E36:E37"/>
    <mergeCell ref="F36:F37"/>
    <mergeCell ref="B30:B31"/>
    <mergeCell ref="C30:C31"/>
    <mergeCell ref="D30:D31"/>
    <mergeCell ref="E30:E31"/>
    <mergeCell ref="F30:F31"/>
    <mergeCell ref="B47:B48"/>
    <mergeCell ref="C47:C48"/>
    <mergeCell ref="D47:D48"/>
    <mergeCell ref="E47:E48"/>
    <mergeCell ref="F47:F48"/>
    <mergeCell ref="B43:B44"/>
    <mergeCell ref="C43:C44"/>
    <mergeCell ref="D43:D44"/>
    <mergeCell ref="E43:E44"/>
    <mergeCell ref="F43:F44"/>
    <mergeCell ref="B56:B57"/>
    <mergeCell ref="C56:C57"/>
    <mergeCell ref="D56:D57"/>
    <mergeCell ref="E56:E57"/>
    <mergeCell ref="F56:F57"/>
    <mergeCell ref="B50:B51"/>
    <mergeCell ref="C50:C51"/>
    <mergeCell ref="D50:D51"/>
    <mergeCell ref="E50:E51"/>
    <mergeCell ref="F50:F51"/>
    <mergeCell ref="B66:B67"/>
    <mergeCell ref="C66:C67"/>
    <mergeCell ref="D66:D67"/>
    <mergeCell ref="E66:E67"/>
    <mergeCell ref="F66:F67"/>
    <mergeCell ref="B63:B64"/>
    <mergeCell ref="C63:C64"/>
    <mergeCell ref="D63:D64"/>
    <mergeCell ref="E63:E64"/>
    <mergeCell ref="F63:F64"/>
    <mergeCell ref="B77:B78"/>
    <mergeCell ref="C77:C78"/>
    <mergeCell ref="D77:D78"/>
    <mergeCell ref="E77:E78"/>
    <mergeCell ref="F77:F78"/>
    <mergeCell ref="B71:B72"/>
    <mergeCell ref="C71:C72"/>
    <mergeCell ref="D71:D72"/>
    <mergeCell ref="E71:E72"/>
    <mergeCell ref="F71:F72"/>
    <mergeCell ref="B92:B93"/>
    <mergeCell ref="C92:C93"/>
    <mergeCell ref="D92:D93"/>
    <mergeCell ref="E92:E93"/>
    <mergeCell ref="F92:F93"/>
    <mergeCell ref="B82:B83"/>
    <mergeCell ref="C82:C83"/>
    <mergeCell ref="D82:D83"/>
    <mergeCell ref="E82:E83"/>
    <mergeCell ref="F82:F83"/>
    <mergeCell ref="B100:B101"/>
    <mergeCell ref="C100:C101"/>
    <mergeCell ref="D100:D101"/>
    <mergeCell ref="E100:E101"/>
    <mergeCell ref="F100:F101"/>
    <mergeCell ref="B95:B96"/>
    <mergeCell ref="C95:C96"/>
    <mergeCell ref="D95:D96"/>
    <mergeCell ref="E95:E96"/>
    <mergeCell ref="F95:F9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2017-04-05T10:29:39Z</dcterms:modified>
</cp:coreProperties>
</file>